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share\arearisorseumane\AMMINISTRAZIONE TRASPARENTE\2026\01-CONSULENTI E COLLABORATORI\00-TITOLARI DI INCARICHI DI COLLABORAZIONE O CONSULENZA\2025\"/>
    </mc:Choice>
  </mc:AlternateContent>
  <xr:revisionPtr revIDLastSave="0" documentId="13_ncr:1_{DF604B6F-D103-48CF-808A-39D87FB8F62F}" xr6:coauthVersionLast="47" xr6:coauthVersionMax="47" xr10:uidLastSave="{00000000-0000-0000-0000-000000000000}"/>
  <bookViews>
    <workbookView xWindow="-23148" yWindow="-108" windowWidth="23256" windowHeight="12576" xr2:uid="{AE36DC91-85F9-4743-AC18-EE760083F6DF}"/>
  </bookViews>
  <sheets>
    <sheet name="Foglio1" sheetId="1" r:id="rId1"/>
  </sheets>
  <definedNames>
    <definedName name="_xlnm._FilterDatabase" localSheetId="0" hidden="1">Foglio1!$A$1:$J$66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2" i="1" l="1"/>
  <c r="E62" i="1" s="1"/>
  <c r="H62" i="1"/>
  <c r="F60" i="1"/>
  <c r="E60" i="1"/>
  <c r="J59" i="1"/>
  <c r="E59" i="1" s="1"/>
  <c r="H59" i="1"/>
  <c r="J58" i="1"/>
  <c r="E58" i="1" s="1"/>
  <c r="H58" i="1"/>
  <c r="J57" i="1"/>
  <c r="E57" i="1" s="1"/>
  <c r="H57" i="1"/>
  <c r="J56" i="1"/>
  <c r="E56" i="1" s="1"/>
  <c r="H56" i="1"/>
  <c r="F55" i="1"/>
  <c r="E55" i="1"/>
  <c r="F54" i="1"/>
  <c r="E54" i="1"/>
  <c r="H51" i="1"/>
  <c r="E51" i="1"/>
  <c r="F48" i="1"/>
  <c r="E48" i="1"/>
  <c r="F47" i="1"/>
  <c r="E47" i="1"/>
  <c r="F43" i="1"/>
  <c r="E43" i="1"/>
  <c r="J42" i="1"/>
  <c r="E42" i="1" s="1"/>
  <c r="H42" i="1"/>
  <c r="J41" i="1"/>
  <c r="E41" i="1" s="1"/>
  <c r="H41" i="1"/>
  <c r="F39" i="1"/>
  <c r="E39" i="1"/>
  <c r="F34" i="1"/>
  <c r="E34" i="1"/>
  <c r="J30" i="1"/>
  <c r="E30" i="1" s="1"/>
  <c r="H30" i="1"/>
  <c r="F29" i="1"/>
  <c r="E29" i="1"/>
  <c r="F22" i="1"/>
  <c r="E22" i="1"/>
  <c r="F21" i="1"/>
  <c r="E21" i="1"/>
  <c r="F20" i="1"/>
  <c r="E20" i="1"/>
  <c r="J11" i="1"/>
  <c r="E11" i="1" s="1"/>
  <c r="H11" i="1"/>
  <c r="J9" i="1"/>
  <c r="E9" i="1" s="1"/>
  <c r="I9" i="1" s="1"/>
  <c r="H8" i="1"/>
  <c r="E8" i="1"/>
  <c r="F7" i="1"/>
  <c r="E7" i="1"/>
  <c r="F5" i="1"/>
  <c r="E5" i="1"/>
  <c r="F2" i="1"/>
  <c r="E2" i="1"/>
  <c r="F66" i="1"/>
  <c r="E66" i="1"/>
  <c r="J61" i="1"/>
  <c r="E61" i="1" s="1"/>
  <c r="H61" i="1"/>
  <c r="H53" i="1"/>
  <c r="E53" i="1"/>
  <c r="H50" i="1"/>
  <c r="E50" i="1"/>
  <c r="F46" i="1"/>
  <c r="E46" i="1"/>
  <c r="J40" i="1"/>
  <c r="E40" i="1" s="1"/>
  <c r="H40" i="1"/>
  <c r="F38" i="1"/>
  <c r="E38" i="1"/>
  <c r="F33" i="1"/>
  <c r="E33" i="1"/>
  <c r="F28" i="1"/>
  <c r="E28" i="1"/>
  <c r="F19" i="1"/>
  <c r="E19" i="1"/>
  <c r="J16" i="1"/>
  <c r="E16" i="1" s="1"/>
  <c r="H16" i="1"/>
  <c r="J6" i="1"/>
  <c r="E6" i="1" s="1"/>
  <c r="H6" i="1"/>
  <c r="F4" i="1"/>
  <c r="E4" i="1"/>
  <c r="F65" i="1"/>
  <c r="E65" i="1"/>
  <c r="J63" i="1"/>
  <c r="E63" i="1" s="1"/>
  <c r="H63" i="1"/>
  <c r="H49" i="1"/>
  <c r="E49" i="1"/>
  <c r="F45" i="1"/>
  <c r="E45" i="1"/>
  <c r="F37" i="1"/>
  <c r="E37" i="1"/>
  <c r="F32" i="1"/>
  <c r="E32" i="1"/>
  <c r="F27" i="1"/>
  <c r="E27" i="1"/>
  <c r="J25" i="1"/>
  <c r="E25" i="1" s="1"/>
  <c r="H25" i="1"/>
  <c r="F18" i="1"/>
  <c r="E18" i="1"/>
  <c r="F15" i="1"/>
  <c r="E15" i="1"/>
  <c r="J13" i="1"/>
  <c r="E13" i="1" s="1"/>
  <c r="H13" i="1"/>
  <c r="F12" i="1"/>
  <c r="E12" i="1"/>
  <c r="F10" i="1"/>
  <c r="E10" i="1"/>
  <c r="F3" i="1"/>
  <c r="E3" i="1"/>
  <c r="F64" i="1"/>
  <c r="E64" i="1"/>
  <c r="H52" i="1"/>
  <c r="E52" i="1"/>
  <c r="F44" i="1"/>
  <c r="E44" i="1"/>
  <c r="F36" i="1"/>
  <c r="E36" i="1"/>
  <c r="J35" i="1"/>
  <c r="E35" i="1" s="1"/>
  <c r="H35" i="1"/>
  <c r="F31" i="1"/>
  <c r="E31" i="1"/>
  <c r="F26" i="1"/>
  <c r="E26" i="1"/>
  <c r="J24" i="1"/>
  <c r="E24" i="1" s="1"/>
  <c r="H24" i="1"/>
  <c r="F23" i="1"/>
  <c r="E23" i="1"/>
  <c r="F17" i="1"/>
  <c r="E17" i="1"/>
  <c r="F14" i="1"/>
  <c r="E14" i="1"/>
  <c r="I53" i="1" l="1"/>
  <c r="I30" i="1"/>
  <c r="I13" i="1"/>
  <c r="I58" i="1"/>
  <c r="I59" i="1"/>
  <c r="I25" i="1"/>
  <c r="I8" i="1"/>
  <c r="I63" i="1"/>
  <c r="I52" i="1"/>
  <c r="I40" i="1"/>
  <c r="I56" i="1"/>
  <c r="H69" i="1"/>
  <c r="I42" i="1"/>
  <c r="I16" i="1"/>
  <c r="I57" i="1"/>
  <c r="I24" i="1"/>
  <c r="I49" i="1"/>
  <c r="I50" i="1"/>
  <c r="I62" i="1"/>
  <c r="I35" i="1"/>
  <c r="I6" i="1"/>
  <c r="I61" i="1"/>
  <c r="I11" i="1"/>
  <c r="I41" i="1"/>
  <c r="I51" i="1"/>
</calcChain>
</file>

<file path=xl/sharedStrings.xml><?xml version="1.0" encoding="utf-8"?>
<sst xmlns="http://schemas.openxmlformats.org/spreadsheetml/2006/main" count="205" uniqueCount="93">
  <si>
    <t xml:space="preserve">Codice Fiscale </t>
  </si>
  <si>
    <t>Cognome</t>
  </si>
  <si>
    <t>Nome</t>
  </si>
  <si>
    <t>ATTIVITA'</t>
  </si>
  <si>
    <t>Lordo Corrisposto</t>
  </si>
  <si>
    <t>Non Soggetta a Rit.</t>
  </si>
  <si>
    <t>Imponibile</t>
  </si>
  <si>
    <t>Irpef</t>
  </si>
  <si>
    <t>IMPORTO PAGATO</t>
  </si>
  <si>
    <t xml:space="preserve">IVA </t>
  </si>
  <si>
    <t xml:space="preserve">CANTINI </t>
  </si>
  <si>
    <t>BRUNO LUCIANO</t>
  </si>
  <si>
    <t>ASSISTENTE SOCIALE</t>
  </si>
  <si>
    <t xml:space="preserve">CAVALLERI </t>
  </si>
  <si>
    <t>LUCA</t>
  </si>
  <si>
    <t>FISIOTERAPISTA PROG CIRCE 104004</t>
  </si>
  <si>
    <t xml:space="preserve">COLOMBO </t>
  </si>
  <si>
    <t>BONIFICA SANITARIA</t>
  </si>
  <si>
    <t>PAOLA</t>
  </si>
  <si>
    <t>DOCENZA</t>
  </si>
  <si>
    <t xml:space="preserve">DOLCI </t>
  </si>
  <si>
    <t>GIADA</t>
  </si>
  <si>
    <t>VETERINARIO</t>
  </si>
  <si>
    <t xml:space="preserve">DUCOLI </t>
  </si>
  <si>
    <t>ELISA</t>
  </si>
  <si>
    <t>ENRICHENS</t>
  </si>
  <si>
    <t>FRANCESCO</t>
  </si>
  <si>
    <t>FACCI</t>
  </si>
  <si>
    <t>SARA</t>
  </si>
  <si>
    <t>INFERMIERA PROG CIRCE 104004</t>
  </si>
  <si>
    <t xml:space="preserve">MARTINELLI </t>
  </si>
  <si>
    <t>VINCENZO</t>
  </si>
  <si>
    <t>PENATI</t>
  </si>
  <si>
    <t>CARLO</t>
  </si>
  <si>
    <t>VALOTI</t>
  </si>
  <si>
    <t>MARINELLA</t>
  </si>
  <si>
    <t>DOCENZA CORSO MMG</t>
  </si>
  <si>
    <t>PAOLO</t>
  </si>
  <si>
    <t>ANDRETTA</t>
  </si>
  <si>
    <t>ANNA MARIA</t>
  </si>
  <si>
    <t>BUCCI</t>
  </si>
  <si>
    <t>ENRICA</t>
  </si>
  <si>
    <t>BUSCAGLIA</t>
  </si>
  <si>
    <t>FRANCESCA</t>
  </si>
  <si>
    <t>CALUGI</t>
  </si>
  <si>
    <t>SIMONA</t>
  </si>
  <si>
    <t>DALLE GRAVE</t>
  </si>
  <si>
    <t>RICCARDO</t>
  </si>
  <si>
    <t>PASQUA DI BISCEGLIE</t>
  </si>
  <si>
    <t>ANITA</t>
  </si>
  <si>
    <t>MEDICO COMPETENTE</t>
  </si>
  <si>
    <t>TODISCO</t>
  </si>
  <si>
    <t>PATRIZIA</t>
  </si>
  <si>
    <t xml:space="preserve">BELLAZZI </t>
  </si>
  <si>
    <t>BIANCHI</t>
  </si>
  <si>
    <t>ANDREA</t>
  </si>
  <si>
    <t>CARZANIGA</t>
  </si>
  <si>
    <t xml:space="preserve">FALCONE </t>
  </si>
  <si>
    <t>CAMILLO</t>
  </si>
  <si>
    <t>TESTA</t>
  </si>
  <si>
    <t>ALVINO</t>
  </si>
  <si>
    <t>SERENA</t>
  </si>
  <si>
    <t>BONINI</t>
  </si>
  <si>
    <t>ANNA</t>
  </si>
  <si>
    <t>BROLIS</t>
  </si>
  <si>
    <t>ANNA ELENA</t>
  </si>
  <si>
    <t>RIMBORSO SPESE DOCENZA</t>
  </si>
  <si>
    <t>BULLA</t>
  </si>
  <si>
    <t>CLAUDIO</t>
  </si>
  <si>
    <t>COLOMBO</t>
  </si>
  <si>
    <t xml:space="preserve">DONADONI </t>
  </si>
  <si>
    <t>MARCO ALBERTO</t>
  </si>
  <si>
    <t>FUNICIELLO</t>
  </si>
  <si>
    <t>BEATRICE</t>
  </si>
  <si>
    <t>GRAZIOLI</t>
  </si>
  <si>
    <t>RITA VIVIANA</t>
  </si>
  <si>
    <t>LOCATELLI</t>
  </si>
  <si>
    <t>ELENA</t>
  </si>
  <si>
    <t>NITA</t>
  </si>
  <si>
    <t>IOANA ELENA</t>
  </si>
  <si>
    <t xml:space="preserve">PIAZZONI </t>
  </si>
  <si>
    <t>IVAN</t>
  </si>
  <si>
    <t>RANCIC</t>
  </si>
  <si>
    <t>ISAAC NICOLA</t>
  </si>
  <si>
    <t>CONSIGLIERE DI FIDUCIA</t>
  </si>
  <si>
    <t>RUSSO</t>
  </si>
  <si>
    <t>SCANDELLA</t>
  </si>
  <si>
    <t>MASSIMILIANO</t>
  </si>
  <si>
    <t>SPIRITO</t>
  </si>
  <si>
    <t>STOCCO</t>
  </si>
  <si>
    <t>GIANLUCA</t>
  </si>
  <si>
    <t>STORONI</t>
  </si>
  <si>
    <t>MATTEO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</si>
</sst>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43" fontId="2" fillId="0" borderId="2" xfId="1" applyFont="1" applyFill="1" applyBorder="1" applyAlignment="1" applyProtection="1"/>
    <xf numFmtId="43" fontId="1" fillId="0" borderId="2" xfId="1" applyFill="1" applyBorder="1" applyAlignment="1" applyProtection="1"/>
    <xf numFmtId="43" fontId="2" fillId="0" borderId="3" xfId="1" applyFont="1" applyFill="1" applyBorder="1" applyAlignment="1" applyProtection="1"/>
    <xf numFmtId="43" fontId="0" fillId="0" borderId="0" xfId="0" applyNumberFormat="1"/>
    <xf numFmtId="0" fontId="0" fillId="2" borderId="4" xfId="0" applyFill="1" applyBorder="1"/>
    <xf numFmtId="43" fontId="1" fillId="2" borderId="4" xfId="1" applyFill="1" applyBorder="1"/>
    <xf numFmtId="0" fontId="3" fillId="2" borderId="4" xfId="0" applyFont="1" applyFill="1" applyBorder="1"/>
    <xf numFmtId="43" fontId="1" fillId="3" borderId="4" xfId="1" applyFill="1" applyBorder="1" applyAlignment="1" applyProtection="1"/>
    <xf numFmtId="43" fontId="3" fillId="3" borderId="4" xfId="1" applyFont="1" applyFill="1" applyBorder="1" applyAlignment="1" applyProtection="1"/>
    <xf numFmtId="43" fontId="1" fillId="2" borderId="4" xfId="1" applyFill="1" applyBorder="1" applyAlignment="1" applyProtection="1"/>
    <xf numFmtId="0" fontId="0" fillId="2" borderId="4" xfId="0" quotePrefix="1" applyFill="1" applyBorder="1"/>
    <xf numFmtId="49" fontId="0" fillId="2" borderId="4" xfId="0" applyNumberFormat="1" applyFill="1" applyBorder="1"/>
    <xf numFmtId="0" fontId="3" fillId="3" borderId="4" xfId="0" applyFont="1" applyFill="1" applyBorder="1"/>
    <xf numFmtId="43" fontId="0" fillId="2" borderId="4" xfId="1" applyFont="1" applyFill="1" applyBorder="1" applyAlignment="1" applyProtection="1"/>
    <xf numFmtId="0" fontId="3" fillId="2" borderId="4" xfId="0" quotePrefix="1" applyFont="1" applyFill="1" applyBorder="1"/>
    <xf numFmtId="43" fontId="1" fillId="4" borderId="4" xfId="1" applyFill="1" applyBorder="1"/>
    <xf numFmtId="43" fontId="1" fillId="4" borderId="4" xfId="1" applyFill="1" applyBorder="1" applyAlignment="1" applyProtection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2B460-5DF6-4D96-BCA6-E6285D0BDB5A}">
  <dimension ref="A1:J69"/>
  <sheetViews>
    <sheetView tabSelected="1" zoomScale="85" zoomScaleNormal="85" workbookViewId="0">
      <selection activeCell="M5" sqref="M5"/>
    </sheetView>
  </sheetViews>
  <sheetFormatPr defaultRowHeight="15" x14ac:dyDescent="0.25"/>
  <cols>
    <col min="1" max="1" width="24.28515625" customWidth="1"/>
    <col min="2" max="2" width="20.7109375" customWidth="1"/>
    <col min="3" max="3" width="16.42578125" bestFit="1" customWidth="1"/>
    <col min="4" max="4" width="21.28515625" customWidth="1"/>
    <col min="5" max="5" width="16.85546875" customWidth="1"/>
    <col min="6" max="6" width="13.28515625" customWidth="1"/>
    <col min="7" max="7" width="13.85546875" customWidth="1"/>
    <col min="8" max="8" width="10.7109375" customWidth="1"/>
    <col min="9" max="9" width="13.7109375" customWidth="1"/>
    <col min="10" max="10" width="11" customWidth="1"/>
  </cols>
  <sheetData>
    <row r="1" spans="1:10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3" t="s">
        <v>8</v>
      </c>
      <c r="J1" s="5" t="s">
        <v>9</v>
      </c>
    </row>
    <row r="2" spans="1:10" x14ac:dyDescent="0.25">
      <c r="A2" s="7"/>
      <c r="B2" s="7" t="s">
        <v>60</v>
      </c>
      <c r="C2" s="7" t="s">
        <v>61</v>
      </c>
      <c r="D2" s="7" t="s">
        <v>19</v>
      </c>
      <c r="E2" s="8">
        <f>I2</f>
        <v>1176.5999999999999</v>
      </c>
      <c r="F2" s="8">
        <f>I2</f>
        <v>1176.5999999999999</v>
      </c>
      <c r="G2" s="8"/>
      <c r="H2" s="8"/>
      <c r="I2" s="8">
        <v>1176.5999999999999</v>
      </c>
      <c r="J2" s="8"/>
    </row>
    <row r="3" spans="1:10" x14ac:dyDescent="0.25">
      <c r="A3" s="7"/>
      <c r="B3" s="9" t="s">
        <v>38</v>
      </c>
      <c r="C3" s="9" t="s">
        <v>39</v>
      </c>
      <c r="D3" s="9" t="s">
        <v>19</v>
      </c>
      <c r="E3" s="8">
        <f>I3</f>
        <v>312</v>
      </c>
      <c r="F3" s="8">
        <f>I3</f>
        <v>312</v>
      </c>
      <c r="G3" s="8"/>
      <c r="H3" s="8"/>
      <c r="I3" s="8">
        <v>312</v>
      </c>
      <c r="J3" s="8"/>
    </row>
    <row r="4" spans="1:10" x14ac:dyDescent="0.25">
      <c r="A4" s="7"/>
      <c r="B4" s="7" t="s">
        <v>53</v>
      </c>
      <c r="C4" s="7" t="s">
        <v>43</v>
      </c>
      <c r="D4" s="7" t="s">
        <v>22</v>
      </c>
      <c r="E4" s="8">
        <f>I4</f>
        <v>5589.6</v>
      </c>
      <c r="F4" s="8">
        <f>I4</f>
        <v>5589.6</v>
      </c>
      <c r="G4" s="8"/>
      <c r="H4" s="8"/>
      <c r="I4" s="8">
        <v>5589.6</v>
      </c>
      <c r="J4" s="8"/>
    </row>
    <row r="5" spans="1:10" x14ac:dyDescent="0.25">
      <c r="A5" s="7"/>
      <c r="B5" s="7" t="s">
        <v>53</v>
      </c>
      <c r="C5" s="7" t="s">
        <v>43</v>
      </c>
      <c r="D5" s="7" t="s">
        <v>22</v>
      </c>
      <c r="E5" s="8">
        <f>I5</f>
        <v>3855.6</v>
      </c>
      <c r="F5" s="8">
        <f>I5</f>
        <v>3855.6</v>
      </c>
      <c r="G5" s="8"/>
      <c r="H5" s="8"/>
      <c r="I5" s="8">
        <v>3855.6</v>
      </c>
      <c r="J5" s="8"/>
    </row>
    <row r="6" spans="1:10" x14ac:dyDescent="0.25">
      <c r="A6" s="7"/>
      <c r="B6" s="7" t="s">
        <v>54</v>
      </c>
      <c r="C6" s="7" t="s">
        <v>55</v>
      </c>
      <c r="D6" s="7" t="s">
        <v>19</v>
      </c>
      <c r="E6" s="10">
        <f>G6+F6+J6</f>
        <v>732</v>
      </c>
      <c r="F6" s="11">
        <v>0</v>
      </c>
      <c r="G6" s="10">
        <v>600</v>
      </c>
      <c r="H6" s="12">
        <f>G6*20%</f>
        <v>120</v>
      </c>
      <c r="I6" s="10">
        <f>E6-H6</f>
        <v>612</v>
      </c>
      <c r="J6" s="10">
        <f>(G6+F6)*22%</f>
        <v>132</v>
      </c>
    </row>
    <row r="7" spans="1:10" x14ac:dyDescent="0.25">
      <c r="A7" s="7"/>
      <c r="B7" s="7" t="s">
        <v>62</v>
      </c>
      <c r="C7" s="7" t="s">
        <v>63</v>
      </c>
      <c r="D7" s="7" t="s">
        <v>17</v>
      </c>
      <c r="E7" s="8">
        <f>I7</f>
        <v>1581</v>
      </c>
      <c r="F7" s="8">
        <f>I7</f>
        <v>1581</v>
      </c>
      <c r="G7" s="8"/>
      <c r="H7" s="8"/>
      <c r="I7" s="8">
        <v>1581</v>
      </c>
      <c r="J7" s="8"/>
    </row>
    <row r="8" spans="1:10" x14ac:dyDescent="0.25">
      <c r="A8" s="7"/>
      <c r="B8" s="7" t="s">
        <v>64</v>
      </c>
      <c r="C8" s="7" t="s">
        <v>65</v>
      </c>
      <c r="D8" s="7" t="s">
        <v>19</v>
      </c>
      <c r="E8" s="10">
        <f>G8+F8+J8</f>
        <v>1500</v>
      </c>
      <c r="F8" s="11">
        <v>57.69</v>
      </c>
      <c r="G8" s="10">
        <v>1442.31</v>
      </c>
      <c r="H8" s="12">
        <f>G8*20%</f>
        <v>288.46199999999999</v>
      </c>
      <c r="I8" s="10">
        <f>E8-H8</f>
        <v>1211.538</v>
      </c>
      <c r="J8" s="10"/>
    </row>
    <row r="9" spans="1:10" x14ac:dyDescent="0.25">
      <c r="A9" s="7"/>
      <c r="B9" s="7" t="s">
        <v>64</v>
      </c>
      <c r="C9" s="7" t="s">
        <v>65</v>
      </c>
      <c r="D9" s="7" t="s">
        <v>66</v>
      </c>
      <c r="E9" s="10">
        <f>G9+F9+J9</f>
        <v>85.009600000000006</v>
      </c>
      <c r="F9" s="11">
        <v>0</v>
      </c>
      <c r="G9" s="10">
        <v>69.680000000000007</v>
      </c>
      <c r="H9" s="12">
        <v>0</v>
      </c>
      <c r="I9" s="10">
        <f>E9-H9</f>
        <v>85.009600000000006</v>
      </c>
      <c r="J9" s="10">
        <f>(G9+F9)*22%</f>
        <v>15.329600000000001</v>
      </c>
    </row>
    <row r="10" spans="1:10" x14ac:dyDescent="0.25">
      <c r="A10" s="7"/>
      <c r="B10" s="9" t="s">
        <v>40</v>
      </c>
      <c r="C10" s="9" t="s">
        <v>41</v>
      </c>
      <c r="D10" s="9" t="s">
        <v>19</v>
      </c>
      <c r="E10" s="8">
        <f>I10</f>
        <v>1526</v>
      </c>
      <c r="F10" s="8">
        <f>I10</f>
        <v>1526</v>
      </c>
      <c r="G10" s="8"/>
      <c r="H10" s="8"/>
      <c r="I10" s="8">
        <v>1526</v>
      </c>
      <c r="J10" s="8"/>
    </row>
    <row r="11" spans="1:10" x14ac:dyDescent="0.25">
      <c r="A11" s="7"/>
      <c r="B11" s="7" t="s">
        <v>67</v>
      </c>
      <c r="C11" s="7" t="s">
        <v>68</v>
      </c>
      <c r="D11" s="7" t="s">
        <v>19</v>
      </c>
      <c r="E11" s="10">
        <f>G11+F11+J11</f>
        <v>119.9992</v>
      </c>
      <c r="F11" s="11">
        <v>0</v>
      </c>
      <c r="G11" s="10">
        <v>98.36</v>
      </c>
      <c r="H11" s="12">
        <f>G11*20%</f>
        <v>19.672000000000001</v>
      </c>
      <c r="I11" s="10">
        <f>E11-H11</f>
        <v>100.3272</v>
      </c>
      <c r="J11" s="10">
        <f>(G11+F11)*22%</f>
        <v>21.639199999999999</v>
      </c>
    </row>
    <row r="12" spans="1:10" x14ac:dyDescent="0.25">
      <c r="A12" s="7"/>
      <c r="B12" s="9" t="s">
        <v>42</v>
      </c>
      <c r="C12" s="9" t="s">
        <v>43</v>
      </c>
      <c r="D12" s="9" t="s">
        <v>19</v>
      </c>
      <c r="E12" s="8">
        <f>I12</f>
        <v>1462</v>
      </c>
      <c r="F12" s="8">
        <f>I12</f>
        <v>1462</v>
      </c>
      <c r="G12" s="8"/>
      <c r="H12" s="8"/>
      <c r="I12" s="8">
        <v>1462</v>
      </c>
      <c r="J12" s="8"/>
    </row>
    <row r="13" spans="1:10" x14ac:dyDescent="0.25">
      <c r="A13" s="7"/>
      <c r="B13" s="9" t="s">
        <v>44</v>
      </c>
      <c r="C13" s="9" t="s">
        <v>45</v>
      </c>
      <c r="D13" s="9" t="s">
        <v>19</v>
      </c>
      <c r="E13" s="10">
        <f>G13+F13+J13+208.8</f>
        <v>2168.8031999999998</v>
      </c>
      <c r="F13" s="10">
        <v>31.5</v>
      </c>
      <c r="G13" s="10">
        <v>1575.06</v>
      </c>
      <c r="H13" s="12">
        <f>G13*20%</f>
        <v>315.012</v>
      </c>
      <c r="I13" s="10">
        <f>E13-H13</f>
        <v>1853.7911999999999</v>
      </c>
      <c r="J13" s="10">
        <f>(G13+F13)*22%</f>
        <v>353.44319999999999</v>
      </c>
    </row>
    <row r="14" spans="1:10" x14ac:dyDescent="0.25">
      <c r="A14" s="7"/>
      <c r="B14" s="7" t="s">
        <v>10</v>
      </c>
      <c r="C14" s="7" t="s">
        <v>11</v>
      </c>
      <c r="D14" s="7" t="s">
        <v>12</v>
      </c>
      <c r="E14" s="8">
        <f>I14</f>
        <v>1650</v>
      </c>
      <c r="F14" s="8">
        <f>I14</f>
        <v>1650</v>
      </c>
      <c r="G14" s="8"/>
      <c r="H14" s="8"/>
      <c r="I14" s="8">
        <v>1650</v>
      </c>
      <c r="J14" s="8"/>
    </row>
    <row r="15" spans="1:10" x14ac:dyDescent="0.25">
      <c r="A15" s="7"/>
      <c r="B15" s="7" t="s">
        <v>10</v>
      </c>
      <c r="C15" s="7" t="s">
        <v>11</v>
      </c>
      <c r="D15" s="7" t="s">
        <v>12</v>
      </c>
      <c r="E15" s="8">
        <f>I15</f>
        <v>810</v>
      </c>
      <c r="F15" s="8">
        <f>I15</f>
        <v>810</v>
      </c>
      <c r="G15" s="8"/>
      <c r="H15" s="8"/>
      <c r="I15" s="8">
        <v>810</v>
      </c>
      <c r="J15" s="8"/>
    </row>
    <row r="16" spans="1:10" x14ac:dyDescent="0.25">
      <c r="A16" s="7"/>
      <c r="B16" s="9" t="s">
        <v>56</v>
      </c>
      <c r="C16" s="9" t="s">
        <v>37</v>
      </c>
      <c r="D16" s="9" t="s">
        <v>19</v>
      </c>
      <c r="E16" s="10">
        <f>G16+F16+J16</f>
        <v>1015.04</v>
      </c>
      <c r="F16" s="11">
        <v>32</v>
      </c>
      <c r="G16" s="10">
        <v>800</v>
      </c>
      <c r="H16" s="12">
        <f>G16*20%</f>
        <v>160</v>
      </c>
      <c r="I16" s="10">
        <f>E16-H16</f>
        <v>855.04</v>
      </c>
      <c r="J16" s="10">
        <f>(G16+F16)*22%</f>
        <v>183.04</v>
      </c>
    </row>
    <row r="17" spans="1:10" x14ac:dyDescent="0.25">
      <c r="A17" s="7"/>
      <c r="B17" s="7" t="s">
        <v>13</v>
      </c>
      <c r="C17" s="7" t="s">
        <v>14</v>
      </c>
      <c r="D17" s="7" t="s">
        <v>15</v>
      </c>
      <c r="E17" s="8">
        <f>I17</f>
        <v>457.5</v>
      </c>
      <c r="F17" s="8">
        <f>I17</f>
        <v>457.5</v>
      </c>
      <c r="G17" s="8"/>
      <c r="H17" s="8"/>
      <c r="I17" s="8">
        <v>457.5</v>
      </c>
      <c r="J17" s="8"/>
    </row>
    <row r="18" spans="1:10" x14ac:dyDescent="0.25">
      <c r="A18" s="7"/>
      <c r="B18" s="7" t="s">
        <v>13</v>
      </c>
      <c r="C18" s="7" t="s">
        <v>14</v>
      </c>
      <c r="D18" s="7" t="s">
        <v>15</v>
      </c>
      <c r="E18" s="8">
        <f>I18</f>
        <v>6359.25</v>
      </c>
      <c r="F18" s="8">
        <f>I18</f>
        <v>6359.25</v>
      </c>
      <c r="G18" s="8"/>
      <c r="H18" s="8"/>
      <c r="I18" s="8">
        <v>6359.25</v>
      </c>
      <c r="J18" s="8"/>
    </row>
    <row r="19" spans="1:10" x14ac:dyDescent="0.25">
      <c r="A19" s="7"/>
      <c r="B19" s="7" t="s">
        <v>13</v>
      </c>
      <c r="C19" s="7" t="s">
        <v>14</v>
      </c>
      <c r="D19" s="7" t="s">
        <v>15</v>
      </c>
      <c r="E19" s="8">
        <f>I19</f>
        <v>4056.5</v>
      </c>
      <c r="F19" s="8">
        <f>I19</f>
        <v>4056.5</v>
      </c>
      <c r="G19" s="8"/>
      <c r="H19" s="8"/>
      <c r="I19" s="8">
        <v>4056.5</v>
      </c>
      <c r="J19" s="8"/>
    </row>
    <row r="20" spans="1:10" x14ac:dyDescent="0.25">
      <c r="A20" s="7"/>
      <c r="B20" s="7" t="s">
        <v>13</v>
      </c>
      <c r="C20" s="7" t="s">
        <v>14</v>
      </c>
      <c r="D20" s="7" t="s">
        <v>15</v>
      </c>
      <c r="E20" s="8">
        <f>I20</f>
        <v>11620.5</v>
      </c>
      <c r="F20" s="8">
        <f>I20</f>
        <v>11620.5</v>
      </c>
      <c r="G20" s="8"/>
      <c r="H20" s="8"/>
      <c r="I20" s="8">
        <v>11620.5</v>
      </c>
      <c r="J20" s="8"/>
    </row>
    <row r="21" spans="1:10" x14ac:dyDescent="0.25">
      <c r="A21" s="13"/>
      <c r="B21" s="7" t="s">
        <v>69</v>
      </c>
      <c r="C21" s="7" t="s">
        <v>14</v>
      </c>
      <c r="D21" s="7" t="s">
        <v>17</v>
      </c>
      <c r="E21" s="8">
        <f>I21</f>
        <v>7426.62</v>
      </c>
      <c r="F21" s="8">
        <f>I21</f>
        <v>7426.62</v>
      </c>
      <c r="G21" s="8"/>
      <c r="H21" s="8"/>
      <c r="I21" s="8">
        <v>7426.62</v>
      </c>
      <c r="J21" s="8"/>
    </row>
    <row r="22" spans="1:10" x14ac:dyDescent="0.25">
      <c r="A22" s="13"/>
      <c r="B22" s="7" t="s">
        <v>69</v>
      </c>
      <c r="C22" s="7" t="s">
        <v>18</v>
      </c>
      <c r="D22" s="7" t="s">
        <v>19</v>
      </c>
      <c r="E22" s="8">
        <f>I22</f>
        <v>152</v>
      </c>
      <c r="F22" s="8">
        <f>I22</f>
        <v>152</v>
      </c>
      <c r="G22" s="8"/>
      <c r="H22" s="8"/>
      <c r="I22" s="8">
        <v>152</v>
      </c>
      <c r="J22" s="8"/>
    </row>
    <row r="23" spans="1:10" x14ac:dyDescent="0.25">
      <c r="A23" s="7"/>
      <c r="B23" s="7" t="s">
        <v>16</v>
      </c>
      <c r="C23" s="7" t="s">
        <v>14</v>
      </c>
      <c r="D23" s="7" t="s">
        <v>17</v>
      </c>
      <c r="E23" s="8">
        <f>I23</f>
        <v>593.64</v>
      </c>
      <c r="F23" s="8">
        <f>I23</f>
        <v>593.64</v>
      </c>
      <c r="G23" s="8"/>
      <c r="H23" s="8"/>
      <c r="I23" s="8">
        <v>593.64</v>
      </c>
      <c r="J23" s="8"/>
    </row>
    <row r="24" spans="1:10" x14ac:dyDescent="0.25">
      <c r="A24" s="7"/>
      <c r="B24" s="7" t="s">
        <v>16</v>
      </c>
      <c r="C24" s="7" t="s">
        <v>18</v>
      </c>
      <c r="D24" s="7" t="s">
        <v>19</v>
      </c>
      <c r="E24" s="10">
        <f>G24+F24+J24</f>
        <v>119.99920000000002</v>
      </c>
      <c r="F24" s="10">
        <v>1.93</v>
      </c>
      <c r="G24" s="10">
        <v>96.43</v>
      </c>
      <c r="H24" s="12">
        <f>G24*20%</f>
        <v>19.286000000000001</v>
      </c>
      <c r="I24" s="10">
        <f>E24-H24</f>
        <v>100.71320000000001</v>
      </c>
      <c r="J24" s="10">
        <f>(G24+F24)*22%</f>
        <v>21.639200000000002</v>
      </c>
    </row>
    <row r="25" spans="1:10" x14ac:dyDescent="0.25">
      <c r="A25" s="7"/>
      <c r="B25" s="9" t="s">
        <v>46</v>
      </c>
      <c r="C25" s="9" t="s">
        <v>47</v>
      </c>
      <c r="D25" s="7" t="s">
        <v>19</v>
      </c>
      <c r="E25" s="10">
        <f>G25+F25+J25+144.97</f>
        <v>3934.9731999999999</v>
      </c>
      <c r="F25" s="10">
        <v>0</v>
      </c>
      <c r="G25" s="10">
        <v>3106.56</v>
      </c>
      <c r="H25" s="12">
        <f>G25*20%</f>
        <v>621.31200000000001</v>
      </c>
      <c r="I25" s="10">
        <f>E25-H25</f>
        <v>3313.6612</v>
      </c>
      <c r="J25" s="10">
        <f>(G25+F25)*22%</f>
        <v>683.44320000000005</v>
      </c>
    </row>
    <row r="26" spans="1:10" x14ac:dyDescent="0.25">
      <c r="A26" s="7"/>
      <c r="B26" s="7" t="s">
        <v>20</v>
      </c>
      <c r="C26" s="7" t="s">
        <v>21</v>
      </c>
      <c r="D26" s="7" t="s">
        <v>22</v>
      </c>
      <c r="E26" s="8">
        <f>I26</f>
        <v>1162.8</v>
      </c>
      <c r="F26" s="8">
        <f>I26</f>
        <v>1162.8</v>
      </c>
      <c r="G26" s="8"/>
      <c r="H26" s="8"/>
      <c r="I26" s="8">
        <v>1162.8</v>
      </c>
      <c r="J26" s="8"/>
    </row>
    <row r="27" spans="1:10" x14ac:dyDescent="0.25">
      <c r="A27" s="7"/>
      <c r="B27" s="7" t="s">
        <v>20</v>
      </c>
      <c r="C27" s="7" t="s">
        <v>21</v>
      </c>
      <c r="D27" s="7" t="s">
        <v>22</v>
      </c>
      <c r="E27" s="8">
        <f>I27</f>
        <v>1264.8</v>
      </c>
      <c r="F27" s="8">
        <f>I27</f>
        <v>1264.8</v>
      </c>
      <c r="G27" s="8"/>
      <c r="H27" s="8"/>
      <c r="I27" s="8">
        <v>1264.8</v>
      </c>
      <c r="J27" s="8"/>
    </row>
    <row r="28" spans="1:10" x14ac:dyDescent="0.25">
      <c r="A28" s="7"/>
      <c r="B28" s="7" t="s">
        <v>20</v>
      </c>
      <c r="C28" s="7" t="s">
        <v>21</v>
      </c>
      <c r="D28" s="7" t="s">
        <v>22</v>
      </c>
      <c r="E28" s="8">
        <f>I28</f>
        <v>5548.8</v>
      </c>
      <c r="F28" s="8">
        <f>I28</f>
        <v>5548.8</v>
      </c>
      <c r="G28" s="8"/>
      <c r="H28" s="8"/>
      <c r="I28" s="8">
        <v>5548.8</v>
      </c>
      <c r="J28" s="8"/>
    </row>
    <row r="29" spans="1:10" x14ac:dyDescent="0.25">
      <c r="A29" s="7"/>
      <c r="B29" s="7" t="s">
        <v>20</v>
      </c>
      <c r="C29" s="7" t="s">
        <v>21</v>
      </c>
      <c r="D29" s="7" t="s">
        <v>22</v>
      </c>
      <c r="E29" s="8">
        <f>I29</f>
        <v>4753.2</v>
      </c>
      <c r="F29" s="8">
        <f>I29</f>
        <v>4753.2</v>
      </c>
      <c r="G29" s="8"/>
      <c r="H29" s="8"/>
      <c r="I29" s="8">
        <v>4753.2</v>
      </c>
      <c r="J29" s="8"/>
    </row>
    <row r="30" spans="1:10" x14ac:dyDescent="0.25">
      <c r="A30" s="7"/>
      <c r="B30" s="7" t="s">
        <v>70</v>
      </c>
      <c r="C30" s="7" t="s">
        <v>71</v>
      </c>
      <c r="D30" s="7" t="s">
        <v>19</v>
      </c>
      <c r="E30" s="10">
        <f>G30+F30+J30</f>
        <v>2700.0063999999998</v>
      </c>
      <c r="F30" s="11">
        <v>0</v>
      </c>
      <c r="G30" s="10">
        <v>2213.12</v>
      </c>
      <c r="H30" s="12">
        <f>G30*20%</f>
        <v>442.62400000000002</v>
      </c>
      <c r="I30" s="10">
        <f>E30-H30+0.01</f>
        <v>2257.3923999999997</v>
      </c>
      <c r="J30" s="10">
        <f>(G30+F30)*22%</f>
        <v>486.88639999999998</v>
      </c>
    </row>
    <row r="31" spans="1:10" x14ac:dyDescent="0.25">
      <c r="A31" s="7"/>
      <c r="B31" s="7" t="s">
        <v>23</v>
      </c>
      <c r="C31" s="7" t="s">
        <v>24</v>
      </c>
      <c r="D31" s="7" t="s">
        <v>22</v>
      </c>
      <c r="E31" s="8">
        <f>I31</f>
        <v>1368.8</v>
      </c>
      <c r="F31" s="8">
        <f>I31</f>
        <v>1368.8</v>
      </c>
      <c r="G31" s="8"/>
      <c r="H31" s="8"/>
      <c r="I31" s="8">
        <v>1368.8</v>
      </c>
      <c r="J31" s="8"/>
    </row>
    <row r="32" spans="1:10" x14ac:dyDescent="0.25">
      <c r="A32" s="7"/>
      <c r="B32" s="7" t="s">
        <v>23</v>
      </c>
      <c r="C32" s="7" t="s">
        <v>24</v>
      </c>
      <c r="D32" s="7" t="s">
        <v>22</v>
      </c>
      <c r="E32" s="8">
        <f>I32</f>
        <v>1042.4000000000001</v>
      </c>
      <c r="F32" s="8">
        <f>I32</f>
        <v>1042.4000000000001</v>
      </c>
      <c r="G32" s="8"/>
      <c r="H32" s="8"/>
      <c r="I32" s="8">
        <v>1042.4000000000001</v>
      </c>
      <c r="J32" s="8"/>
    </row>
    <row r="33" spans="1:10" x14ac:dyDescent="0.25">
      <c r="A33" s="7"/>
      <c r="B33" s="7" t="s">
        <v>23</v>
      </c>
      <c r="C33" s="7" t="s">
        <v>24</v>
      </c>
      <c r="D33" s="7" t="s">
        <v>22</v>
      </c>
      <c r="E33" s="8">
        <f>I33</f>
        <v>6678.8</v>
      </c>
      <c r="F33" s="8">
        <f>I33</f>
        <v>6678.8</v>
      </c>
      <c r="G33" s="8"/>
      <c r="H33" s="8"/>
      <c r="I33" s="8">
        <v>6678.8</v>
      </c>
      <c r="J33" s="8"/>
    </row>
    <row r="34" spans="1:10" x14ac:dyDescent="0.25">
      <c r="A34" s="7"/>
      <c r="B34" s="7" t="s">
        <v>23</v>
      </c>
      <c r="C34" s="7" t="s">
        <v>24</v>
      </c>
      <c r="D34" s="7" t="s">
        <v>22</v>
      </c>
      <c r="E34" s="8">
        <f>I34</f>
        <v>4045.2</v>
      </c>
      <c r="F34" s="8">
        <f>I34</f>
        <v>4045.2</v>
      </c>
      <c r="G34" s="8"/>
      <c r="H34" s="8"/>
      <c r="I34" s="8">
        <v>4045.2</v>
      </c>
      <c r="J34" s="8"/>
    </row>
    <row r="35" spans="1:10" x14ac:dyDescent="0.25">
      <c r="A35" s="7"/>
      <c r="B35" s="7" t="s">
        <v>25</v>
      </c>
      <c r="C35" s="7" t="s">
        <v>26</v>
      </c>
      <c r="D35" s="7" t="s">
        <v>19</v>
      </c>
      <c r="E35" s="10">
        <f>G35+F35+J35</f>
        <v>1800.0002000000002</v>
      </c>
      <c r="F35" s="10">
        <v>0</v>
      </c>
      <c r="G35" s="10">
        <v>1475.41</v>
      </c>
      <c r="H35" s="12">
        <f>G35*20%</f>
        <v>295.08200000000005</v>
      </c>
      <c r="I35" s="10">
        <f>E35-H35</f>
        <v>1504.9182000000001</v>
      </c>
      <c r="J35" s="10">
        <f>(G35+F35)*22%</f>
        <v>324.59020000000004</v>
      </c>
    </row>
    <row r="36" spans="1:10" x14ac:dyDescent="0.25">
      <c r="A36" s="7"/>
      <c r="B36" s="7" t="s">
        <v>27</v>
      </c>
      <c r="C36" s="7" t="s">
        <v>28</v>
      </c>
      <c r="D36" s="7" t="s">
        <v>29</v>
      </c>
      <c r="E36" s="8">
        <f>I36</f>
        <v>3538</v>
      </c>
      <c r="F36" s="8">
        <f>I36</f>
        <v>3538</v>
      </c>
      <c r="G36" s="8"/>
      <c r="H36" s="8"/>
      <c r="I36" s="8">
        <v>3538</v>
      </c>
      <c r="J36" s="8"/>
    </row>
    <row r="37" spans="1:10" x14ac:dyDescent="0.25">
      <c r="A37" s="7"/>
      <c r="B37" s="7" t="s">
        <v>27</v>
      </c>
      <c r="C37" s="7" t="s">
        <v>28</v>
      </c>
      <c r="D37" s="7" t="s">
        <v>29</v>
      </c>
      <c r="E37" s="8">
        <f>I37</f>
        <v>5581.5</v>
      </c>
      <c r="F37" s="8">
        <f>I37</f>
        <v>5581.5</v>
      </c>
      <c r="G37" s="8"/>
      <c r="H37" s="8"/>
      <c r="I37" s="8">
        <v>5581.5</v>
      </c>
      <c r="J37" s="8"/>
    </row>
    <row r="38" spans="1:10" x14ac:dyDescent="0.25">
      <c r="A38" s="7"/>
      <c r="B38" s="7" t="s">
        <v>27</v>
      </c>
      <c r="C38" s="7" t="s">
        <v>28</v>
      </c>
      <c r="D38" s="7" t="s">
        <v>29</v>
      </c>
      <c r="E38" s="8">
        <f>I38</f>
        <v>6969.25</v>
      </c>
      <c r="F38" s="8">
        <f>I38</f>
        <v>6969.25</v>
      </c>
      <c r="G38" s="8"/>
      <c r="H38" s="8"/>
      <c r="I38" s="8">
        <v>6969.25</v>
      </c>
      <c r="J38" s="8"/>
    </row>
    <row r="39" spans="1:10" x14ac:dyDescent="0.25">
      <c r="A39" s="7"/>
      <c r="B39" s="7" t="s">
        <v>27</v>
      </c>
      <c r="C39" s="7" t="s">
        <v>28</v>
      </c>
      <c r="D39" s="7" t="s">
        <v>29</v>
      </c>
      <c r="E39" s="8">
        <f>I39</f>
        <v>9470.25</v>
      </c>
      <c r="F39" s="8">
        <f>I39</f>
        <v>9470.25</v>
      </c>
      <c r="G39" s="8"/>
      <c r="H39" s="8"/>
      <c r="I39" s="8">
        <v>9470.25</v>
      </c>
      <c r="J39" s="8"/>
    </row>
    <row r="40" spans="1:10" x14ac:dyDescent="0.25">
      <c r="A40" s="7"/>
      <c r="B40" s="7" t="s">
        <v>57</v>
      </c>
      <c r="C40" s="7" t="s">
        <v>58</v>
      </c>
      <c r="D40" s="7" t="s">
        <v>19</v>
      </c>
      <c r="E40" s="10">
        <f>G40+F40+J40</f>
        <v>900.00620000000004</v>
      </c>
      <c r="F40" s="11">
        <v>0</v>
      </c>
      <c r="G40" s="10">
        <v>737.71</v>
      </c>
      <c r="H40" s="12">
        <f t="shared" ref="H40:H42" si="0">G40*20%</f>
        <v>147.542</v>
      </c>
      <c r="I40" s="10">
        <f>E40-H40+0.01</f>
        <v>752.4742</v>
      </c>
      <c r="J40" s="10">
        <f>(G40+F40)*22%</f>
        <v>162.2962</v>
      </c>
    </row>
    <row r="41" spans="1:10" x14ac:dyDescent="0.25">
      <c r="A41" s="7"/>
      <c r="B41" s="7" t="s">
        <v>72</v>
      </c>
      <c r="C41" s="7" t="s">
        <v>73</v>
      </c>
      <c r="D41" s="7" t="s">
        <v>19</v>
      </c>
      <c r="E41" s="10">
        <f>G41+F41+J41</f>
        <v>449.99700000000001</v>
      </c>
      <c r="F41" s="11">
        <v>7.23</v>
      </c>
      <c r="G41" s="10">
        <v>361.62</v>
      </c>
      <c r="H41" s="12">
        <f t="shared" si="0"/>
        <v>72.323999999999998</v>
      </c>
      <c r="I41" s="10">
        <f>E41-H41+0.01</f>
        <v>377.68299999999999</v>
      </c>
      <c r="J41" s="10">
        <f>(G41+F41)*22%</f>
        <v>81.147000000000006</v>
      </c>
    </row>
    <row r="42" spans="1:10" x14ac:dyDescent="0.25">
      <c r="A42" s="7"/>
      <c r="B42" s="7" t="s">
        <v>74</v>
      </c>
      <c r="C42" s="7" t="s">
        <v>75</v>
      </c>
      <c r="D42" s="7" t="s">
        <v>19</v>
      </c>
      <c r="E42" s="10">
        <f>G42+F42+J42</f>
        <v>181.99960000000002</v>
      </c>
      <c r="F42" s="11">
        <v>0</v>
      </c>
      <c r="G42" s="10">
        <v>149.18</v>
      </c>
      <c r="H42" s="12">
        <f t="shared" si="0"/>
        <v>29.836000000000002</v>
      </c>
      <c r="I42" s="10">
        <f>E42-H42</f>
        <v>152.1636</v>
      </c>
      <c r="J42" s="10">
        <f>(G42+F42)*22%</f>
        <v>32.819600000000001</v>
      </c>
    </row>
    <row r="43" spans="1:10" x14ac:dyDescent="0.25">
      <c r="A43" s="7"/>
      <c r="B43" s="7" t="s">
        <v>76</v>
      </c>
      <c r="C43" s="7" t="s">
        <v>77</v>
      </c>
      <c r="D43" s="7" t="s">
        <v>17</v>
      </c>
      <c r="E43" s="8">
        <f>I43</f>
        <v>5084.7</v>
      </c>
      <c r="F43" s="8">
        <f>I43</f>
        <v>5084.7</v>
      </c>
      <c r="G43" s="8"/>
      <c r="H43" s="8"/>
      <c r="I43" s="8">
        <v>5084.7</v>
      </c>
      <c r="J43" s="8"/>
    </row>
    <row r="44" spans="1:10" x14ac:dyDescent="0.25">
      <c r="A44" s="14"/>
      <c r="B44" s="15" t="s">
        <v>30</v>
      </c>
      <c r="C44" s="15" t="s">
        <v>31</v>
      </c>
      <c r="D44" s="7" t="s">
        <v>15</v>
      </c>
      <c r="E44" s="8">
        <f>I44</f>
        <v>396.5</v>
      </c>
      <c r="F44" s="8">
        <f>I44</f>
        <v>396.5</v>
      </c>
      <c r="G44" s="8"/>
      <c r="H44" s="8"/>
      <c r="I44" s="8">
        <v>396.5</v>
      </c>
      <c r="J44" s="8"/>
    </row>
    <row r="45" spans="1:10" x14ac:dyDescent="0.25">
      <c r="A45" s="14"/>
      <c r="B45" s="15" t="s">
        <v>30</v>
      </c>
      <c r="C45" s="15" t="s">
        <v>31</v>
      </c>
      <c r="D45" s="7" t="s">
        <v>15</v>
      </c>
      <c r="E45" s="8">
        <f>I45</f>
        <v>5703.5</v>
      </c>
      <c r="F45" s="8">
        <f>I45</f>
        <v>5703.5</v>
      </c>
      <c r="G45" s="8"/>
      <c r="H45" s="8"/>
      <c r="I45" s="8">
        <v>5703.5</v>
      </c>
      <c r="J45" s="8"/>
    </row>
    <row r="46" spans="1:10" x14ac:dyDescent="0.25">
      <c r="A46" s="14"/>
      <c r="B46" s="15" t="s">
        <v>30</v>
      </c>
      <c r="C46" s="15" t="s">
        <v>31</v>
      </c>
      <c r="D46" s="7" t="s">
        <v>15</v>
      </c>
      <c r="E46" s="8">
        <f>I46</f>
        <v>7045.5</v>
      </c>
      <c r="F46" s="8">
        <f>I46</f>
        <v>7045.5</v>
      </c>
      <c r="G46" s="8"/>
      <c r="H46" s="8"/>
      <c r="I46" s="8">
        <v>7045.5</v>
      </c>
      <c r="J46" s="8"/>
    </row>
    <row r="47" spans="1:10" x14ac:dyDescent="0.25">
      <c r="A47" s="14"/>
      <c r="B47" s="15" t="s">
        <v>30</v>
      </c>
      <c r="C47" s="15" t="s">
        <v>31</v>
      </c>
      <c r="D47" s="7" t="s">
        <v>15</v>
      </c>
      <c r="E47" s="8">
        <f>I47</f>
        <v>9546.5</v>
      </c>
      <c r="F47" s="8">
        <f>I47</f>
        <v>9546.5</v>
      </c>
      <c r="G47" s="8"/>
      <c r="H47" s="8"/>
      <c r="I47" s="8">
        <v>9546.5</v>
      </c>
      <c r="J47" s="8"/>
    </row>
    <row r="48" spans="1:10" x14ac:dyDescent="0.25">
      <c r="A48" s="14"/>
      <c r="B48" s="9" t="s">
        <v>78</v>
      </c>
      <c r="C48" s="9" t="s">
        <v>79</v>
      </c>
      <c r="D48" s="9" t="s">
        <v>19</v>
      </c>
      <c r="E48" s="8">
        <f>I48</f>
        <v>400</v>
      </c>
      <c r="F48" s="8">
        <f>I48</f>
        <v>400</v>
      </c>
      <c r="G48" s="8"/>
      <c r="H48" s="8"/>
      <c r="I48" s="8">
        <v>400</v>
      </c>
      <c r="J48" s="8"/>
    </row>
    <row r="49" spans="1:10" x14ac:dyDescent="0.25">
      <c r="A49" s="14"/>
      <c r="B49" s="9" t="s">
        <v>48</v>
      </c>
      <c r="C49" s="9" t="s">
        <v>49</v>
      </c>
      <c r="D49" s="9" t="s">
        <v>50</v>
      </c>
      <c r="E49" s="16">
        <f>F49+G49</f>
        <v>2500</v>
      </c>
      <c r="F49" s="16">
        <v>0</v>
      </c>
      <c r="G49" s="12">
        <v>2500</v>
      </c>
      <c r="H49" s="12">
        <f>G49*20%</f>
        <v>500</v>
      </c>
      <c r="I49" s="16">
        <f>E49-H49</f>
        <v>2000</v>
      </c>
      <c r="J49" s="8"/>
    </row>
    <row r="50" spans="1:10" x14ac:dyDescent="0.25">
      <c r="A50" s="14"/>
      <c r="B50" s="9" t="s">
        <v>48</v>
      </c>
      <c r="C50" s="9" t="s">
        <v>49</v>
      </c>
      <c r="D50" s="9" t="s">
        <v>50</v>
      </c>
      <c r="E50" s="16">
        <f>F50+G50</f>
        <v>2500</v>
      </c>
      <c r="F50" s="16">
        <v>0</v>
      </c>
      <c r="G50" s="12">
        <v>2500</v>
      </c>
      <c r="H50" s="12">
        <f>G50*20%</f>
        <v>500</v>
      </c>
      <c r="I50" s="16">
        <f>E50-H50</f>
        <v>2000</v>
      </c>
      <c r="J50" s="8"/>
    </row>
    <row r="51" spans="1:10" x14ac:dyDescent="0.25">
      <c r="A51" s="14"/>
      <c r="B51" s="9" t="s">
        <v>48</v>
      </c>
      <c r="C51" s="9" t="s">
        <v>49</v>
      </c>
      <c r="D51" s="9" t="s">
        <v>50</v>
      </c>
      <c r="E51" s="16">
        <f>F51+G51</f>
        <v>4166.6499999999996</v>
      </c>
      <c r="F51" s="16">
        <v>0</v>
      </c>
      <c r="G51" s="12">
        <v>4166.6499999999996</v>
      </c>
      <c r="H51" s="12">
        <f>G51*20%</f>
        <v>833.32999999999993</v>
      </c>
      <c r="I51" s="16">
        <f>E51-H51</f>
        <v>3333.3199999999997</v>
      </c>
      <c r="J51" s="8"/>
    </row>
    <row r="52" spans="1:10" x14ac:dyDescent="0.25">
      <c r="A52" s="14"/>
      <c r="B52" s="9" t="s">
        <v>32</v>
      </c>
      <c r="C52" s="9" t="s">
        <v>33</v>
      </c>
      <c r="D52" s="7" t="s">
        <v>19</v>
      </c>
      <c r="E52" s="16">
        <f>F52+G52</f>
        <v>3600</v>
      </c>
      <c r="F52" s="16">
        <v>0</v>
      </c>
      <c r="G52" s="12">
        <v>3600</v>
      </c>
      <c r="H52" s="12">
        <f>G52*20%</f>
        <v>720</v>
      </c>
      <c r="I52" s="16">
        <f>E52-H52</f>
        <v>2880</v>
      </c>
      <c r="J52" s="8"/>
    </row>
    <row r="53" spans="1:10" x14ac:dyDescent="0.25">
      <c r="A53" s="14"/>
      <c r="B53" s="9" t="s">
        <v>32</v>
      </c>
      <c r="C53" s="9" t="s">
        <v>33</v>
      </c>
      <c r="D53" s="9" t="s">
        <v>19</v>
      </c>
      <c r="E53" s="16">
        <f>F53+G53</f>
        <v>1200</v>
      </c>
      <c r="F53" s="16">
        <v>0</v>
      </c>
      <c r="G53" s="12">
        <v>1200</v>
      </c>
      <c r="H53" s="12">
        <f>G53*20%</f>
        <v>240</v>
      </c>
      <c r="I53" s="16">
        <f>E53-H53</f>
        <v>960</v>
      </c>
      <c r="J53" s="8"/>
    </row>
    <row r="54" spans="1:10" x14ac:dyDescent="0.25">
      <c r="A54" s="14"/>
      <c r="B54" s="9" t="s">
        <v>80</v>
      </c>
      <c r="C54" s="9" t="s">
        <v>81</v>
      </c>
      <c r="D54" s="9" t="s">
        <v>19</v>
      </c>
      <c r="E54" s="8">
        <f>I54</f>
        <v>200</v>
      </c>
      <c r="F54" s="8">
        <f>I54</f>
        <v>200</v>
      </c>
      <c r="G54" s="8"/>
      <c r="H54" s="8"/>
      <c r="I54" s="8">
        <v>200</v>
      </c>
      <c r="J54" s="8"/>
    </row>
    <row r="55" spans="1:10" x14ac:dyDescent="0.25">
      <c r="A55" s="14"/>
      <c r="B55" s="9" t="s">
        <v>82</v>
      </c>
      <c r="C55" s="9" t="s">
        <v>83</v>
      </c>
      <c r="D55" s="9" t="s">
        <v>84</v>
      </c>
      <c r="E55" s="8">
        <f>I55</f>
        <v>6000</v>
      </c>
      <c r="F55" s="8">
        <f>I55</f>
        <v>6000</v>
      </c>
      <c r="G55" s="8"/>
      <c r="H55" s="8"/>
      <c r="I55" s="8">
        <v>6000</v>
      </c>
      <c r="J55" s="8"/>
    </row>
    <row r="56" spans="1:10" x14ac:dyDescent="0.25">
      <c r="A56" s="14"/>
      <c r="B56" s="9" t="s">
        <v>85</v>
      </c>
      <c r="C56" s="9" t="s">
        <v>31</v>
      </c>
      <c r="D56" s="9" t="s">
        <v>19</v>
      </c>
      <c r="E56" s="10">
        <f t="shared" ref="E56:E58" si="1">G56+F56+J56</f>
        <v>899.99400000000003</v>
      </c>
      <c r="F56" s="10">
        <v>0</v>
      </c>
      <c r="G56" s="10">
        <v>737.7</v>
      </c>
      <c r="H56" s="12">
        <f t="shared" ref="H56:H59" si="2">G56*20%</f>
        <v>147.54000000000002</v>
      </c>
      <c r="I56" s="10">
        <f>E56-H56</f>
        <v>752.45399999999995</v>
      </c>
      <c r="J56" s="10">
        <f t="shared" ref="J56:J59" si="3">(G56+F56)*22%</f>
        <v>162.29400000000001</v>
      </c>
    </row>
    <row r="57" spans="1:10" x14ac:dyDescent="0.25">
      <c r="A57" s="14"/>
      <c r="B57" s="9" t="s">
        <v>86</v>
      </c>
      <c r="C57" s="9" t="s">
        <v>87</v>
      </c>
      <c r="D57" s="9" t="s">
        <v>19</v>
      </c>
      <c r="E57" s="10">
        <f t="shared" si="1"/>
        <v>599.99599999999998</v>
      </c>
      <c r="F57" s="10">
        <v>9.64</v>
      </c>
      <c r="G57" s="10">
        <v>482.16</v>
      </c>
      <c r="H57" s="12">
        <f t="shared" si="2"/>
        <v>96.432000000000016</v>
      </c>
      <c r="I57" s="10">
        <f>E57-H57+0.01</f>
        <v>503.57399999999996</v>
      </c>
      <c r="J57" s="10">
        <f t="shared" si="3"/>
        <v>108.196</v>
      </c>
    </row>
    <row r="58" spans="1:10" x14ac:dyDescent="0.25">
      <c r="A58" s="14"/>
      <c r="B58" s="9" t="s">
        <v>88</v>
      </c>
      <c r="C58" s="9" t="s">
        <v>26</v>
      </c>
      <c r="D58" s="9" t="s">
        <v>19</v>
      </c>
      <c r="E58" s="10">
        <f t="shared" si="1"/>
        <v>1200.0164</v>
      </c>
      <c r="F58" s="10">
        <v>37.840000000000003</v>
      </c>
      <c r="G58" s="10">
        <v>945.78</v>
      </c>
      <c r="H58" s="12">
        <f t="shared" si="2"/>
        <v>189.15600000000001</v>
      </c>
      <c r="I58" s="10">
        <f>E58-H58</f>
        <v>1010.8604</v>
      </c>
      <c r="J58" s="10">
        <f t="shared" si="3"/>
        <v>216.3964</v>
      </c>
    </row>
    <row r="59" spans="1:10" x14ac:dyDescent="0.25">
      <c r="A59" s="14"/>
      <c r="B59" s="9" t="s">
        <v>89</v>
      </c>
      <c r="C59" s="9" t="s">
        <v>90</v>
      </c>
      <c r="D59" s="9" t="s">
        <v>19</v>
      </c>
      <c r="E59" s="10">
        <f>G59+F59+J59+250</f>
        <v>1300.0052000000001</v>
      </c>
      <c r="F59" s="10">
        <v>33.1</v>
      </c>
      <c r="G59" s="10">
        <v>827.56</v>
      </c>
      <c r="H59" s="12">
        <f t="shared" si="2"/>
        <v>165.512</v>
      </c>
      <c r="I59" s="10">
        <f>E59-H59+0.01</f>
        <v>1134.5032000000001</v>
      </c>
      <c r="J59" s="10">
        <f t="shared" si="3"/>
        <v>189.34520000000001</v>
      </c>
    </row>
    <row r="60" spans="1:10" x14ac:dyDescent="0.25">
      <c r="A60" s="14"/>
      <c r="B60" s="9" t="s">
        <v>91</v>
      </c>
      <c r="C60" s="9" t="s">
        <v>92</v>
      </c>
      <c r="D60" s="9" t="s">
        <v>19</v>
      </c>
      <c r="E60" s="8">
        <f>I60</f>
        <v>200</v>
      </c>
      <c r="F60" s="8">
        <f>I60</f>
        <v>200</v>
      </c>
      <c r="G60" s="8"/>
      <c r="H60" s="8"/>
      <c r="I60" s="8">
        <v>200</v>
      </c>
      <c r="J60" s="8"/>
    </row>
    <row r="61" spans="1:10" x14ac:dyDescent="0.25">
      <c r="A61" s="13"/>
      <c r="B61" s="9" t="s">
        <v>59</v>
      </c>
      <c r="C61" s="9" t="s">
        <v>26</v>
      </c>
      <c r="D61" s="9" t="s">
        <v>17</v>
      </c>
      <c r="E61" s="10">
        <f t="shared" ref="E61:E63" si="4">G61+F61+J61</f>
        <v>4432.5527999999995</v>
      </c>
      <c r="F61" s="10">
        <v>71.239999999999995</v>
      </c>
      <c r="G61" s="10">
        <v>3562</v>
      </c>
      <c r="H61" s="12">
        <f t="shared" ref="H61:H63" si="5">G61*20%</f>
        <v>712.40000000000009</v>
      </c>
      <c r="I61" s="10">
        <f>E61-H61</f>
        <v>3720.1527999999994</v>
      </c>
      <c r="J61" s="10">
        <f t="shared" ref="J61:J63" si="6">(G61+F61)*22%</f>
        <v>799.31279999999992</v>
      </c>
    </row>
    <row r="62" spans="1:10" x14ac:dyDescent="0.25">
      <c r="A62" s="13"/>
      <c r="B62" s="9" t="s">
        <v>59</v>
      </c>
      <c r="C62" s="9" t="s">
        <v>26</v>
      </c>
      <c r="D62" s="9" t="s">
        <v>17</v>
      </c>
      <c r="E62" s="10">
        <f t="shared" si="4"/>
        <v>2205.0767999999998</v>
      </c>
      <c r="F62" s="10">
        <v>35.44</v>
      </c>
      <c r="G62" s="10">
        <v>1772</v>
      </c>
      <c r="H62" s="12">
        <f t="shared" si="5"/>
        <v>354.40000000000003</v>
      </c>
      <c r="I62" s="10">
        <f>E62-H62</f>
        <v>1850.6767999999997</v>
      </c>
      <c r="J62" s="10">
        <f t="shared" si="6"/>
        <v>397.63679999999999</v>
      </c>
    </row>
    <row r="63" spans="1:10" x14ac:dyDescent="0.25">
      <c r="A63" s="13"/>
      <c r="B63" s="9" t="s">
        <v>51</v>
      </c>
      <c r="C63" s="9" t="s">
        <v>52</v>
      </c>
      <c r="D63" s="9" t="s">
        <v>19</v>
      </c>
      <c r="E63" s="10">
        <f t="shared" si="4"/>
        <v>1708</v>
      </c>
      <c r="F63" s="10">
        <v>0</v>
      </c>
      <c r="G63" s="10">
        <v>1400</v>
      </c>
      <c r="H63" s="12">
        <f t="shared" si="5"/>
        <v>280</v>
      </c>
      <c r="I63" s="10">
        <f>E63-H63</f>
        <v>1428</v>
      </c>
      <c r="J63" s="10">
        <f t="shared" si="6"/>
        <v>308</v>
      </c>
    </row>
    <row r="64" spans="1:10" x14ac:dyDescent="0.25">
      <c r="A64" s="17"/>
      <c r="B64" s="9" t="s">
        <v>34</v>
      </c>
      <c r="C64" s="9" t="s">
        <v>35</v>
      </c>
      <c r="D64" s="9" t="s">
        <v>36</v>
      </c>
      <c r="E64" s="18">
        <f>I64</f>
        <v>9464.44</v>
      </c>
      <c r="F64" s="18">
        <f>I64</f>
        <v>9464.44</v>
      </c>
      <c r="G64" s="19"/>
      <c r="H64" s="12"/>
      <c r="I64" s="19">
        <v>9464.44</v>
      </c>
      <c r="J64" s="19"/>
    </row>
    <row r="65" spans="1:10" x14ac:dyDescent="0.25">
      <c r="A65" s="17"/>
      <c r="B65" s="9" t="s">
        <v>34</v>
      </c>
      <c r="C65" s="9" t="s">
        <v>35</v>
      </c>
      <c r="D65" s="9" t="s">
        <v>36</v>
      </c>
      <c r="E65" s="18">
        <f>I65</f>
        <v>9089.4500000000007</v>
      </c>
      <c r="F65" s="18">
        <f>I65</f>
        <v>9089.4500000000007</v>
      </c>
      <c r="G65" s="19"/>
      <c r="H65" s="12"/>
      <c r="I65" s="19">
        <v>9089.4500000000007</v>
      </c>
      <c r="J65" s="19"/>
    </row>
    <row r="66" spans="1:10" x14ac:dyDescent="0.25">
      <c r="A66" s="17"/>
      <c r="B66" s="9" t="s">
        <v>34</v>
      </c>
      <c r="C66" s="9" t="s">
        <v>35</v>
      </c>
      <c r="D66" s="9" t="s">
        <v>36</v>
      </c>
      <c r="E66" s="18">
        <f>I66</f>
        <v>8834.48</v>
      </c>
      <c r="F66" s="18">
        <f>I66</f>
        <v>8834.48</v>
      </c>
      <c r="G66" s="19"/>
      <c r="H66" s="12"/>
      <c r="I66" s="19">
        <v>8834.48</v>
      </c>
      <c r="J66" s="19"/>
    </row>
    <row r="67" spans="1:10" ht="13.9" customHeight="1" x14ac:dyDescent="0.25"/>
    <row r="69" spans="1:10" x14ac:dyDescent="0.25">
      <c r="H69" s="6">
        <f>SUM(H2:H68)</f>
        <v>7269.9219999999987</v>
      </c>
    </row>
  </sheetData>
  <autoFilter ref="A1:J66" xr:uid="{E192B460-5DF6-4D96-BCA6-E6285D0BDB5A}">
    <sortState xmlns:xlrd2="http://schemas.microsoft.com/office/spreadsheetml/2017/richdata2" ref="A2:J66">
      <sortCondition ref="B2:B66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LUPPINO FRANCESCA</dc:creator>
  <cp:lastModifiedBy>PAGANONI JESSICA</cp:lastModifiedBy>
  <dcterms:created xsi:type="dcterms:W3CDTF">2025-12-30T12:22:35Z</dcterms:created>
  <dcterms:modified xsi:type="dcterms:W3CDTF">2026-06-03T12:18:45Z</dcterms:modified>
</cp:coreProperties>
</file>